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18"/>
  <workbookPr/>
  <mc:AlternateContent xmlns:mc="http://schemas.openxmlformats.org/markup-compatibility/2006">
    <mc:Choice Requires="x15">
      <x15ac:absPath xmlns:x15ac="http://schemas.microsoft.com/office/spreadsheetml/2010/11/ac" url="\\deqshares.swe.la.gov\FinancialServices\BudgetSection\Budget\Budget Files\Title V\Title V Audit 2020\Send to Bryan - Final Version\"/>
    </mc:Choice>
  </mc:AlternateContent>
  <xr:revisionPtr revIDLastSave="0" documentId="11_8DD3827E84C7C482CE2659EBD903168E8E2B5712" xr6:coauthVersionLast="47" xr6:coauthVersionMax="47" xr10:uidLastSave="{00000000-0000-0000-0000-000000000000}"/>
  <bookViews>
    <workbookView xWindow="0" yWindow="0" windowWidth="28800" windowHeight="11700" xr2:uid="{00000000-000D-0000-FFFF-FFFF00000000}"/>
  </bookViews>
  <sheets>
    <sheet name="Budget &amp; Exp (2)" sheetId="2" r:id="rId1"/>
  </sheets>
  <definedNames>
    <definedName name="_xlnm.Print_Area" localSheetId="0">'Budget &amp; Exp (2)'!$A$2:$I$49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2" l="1"/>
  <c r="E41" i="2"/>
  <c r="F41" i="2"/>
  <c r="H41" i="2"/>
  <c r="I41" i="2"/>
  <c r="B41" i="2"/>
  <c r="J25" i="2"/>
  <c r="J24" i="2"/>
  <c r="J20" i="2"/>
  <c r="J21" i="2"/>
  <c r="J19" i="2"/>
  <c r="G25" i="2"/>
  <c r="G24" i="2"/>
  <c r="G20" i="2"/>
  <c r="G21" i="2"/>
  <c r="G19" i="2"/>
  <c r="F36" i="2"/>
  <c r="D25" i="2"/>
  <c r="D24" i="2"/>
  <c r="D21" i="2"/>
  <c r="D20" i="2"/>
  <c r="D19" i="2"/>
  <c r="J14" i="2"/>
  <c r="J12" i="2"/>
  <c r="J41" i="2" s="1"/>
  <c r="G14" i="2"/>
  <c r="G12" i="2"/>
  <c r="G41" i="2" s="1"/>
  <c r="D14" i="2"/>
  <c r="D12" i="2"/>
  <c r="D41" i="2" s="1"/>
  <c r="I26" i="2" l="1"/>
  <c r="H26" i="2"/>
  <c r="G26" i="2"/>
  <c r="F26" i="2"/>
  <c r="E26" i="2"/>
  <c r="D26" i="2"/>
  <c r="B26" i="2"/>
  <c r="I22" i="2"/>
  <c r="I32" i="2" s="1"/>
  <c r="I36" i="2" s="1"/>
  <c r="H22" i="2"/>
  <c r="G22" i="2"/>
  <c r="F22" i="2"/>
  <c r="E22" i="2"/>
  <c r="E32" i="2" s="1"/>
  <c r="B22" i="2"/>
  <c r="B32" i="2" s="1"/>
  <c r="B36" i="2" s="1"/>
  <c r="G32" i="2" l="1"/>
  <c r="G36" i="2" s="1"/>
  <c r="E36" i="2"/>
  <c r="J26" i="2"/>
  <c r="J22" i="2"/>
  <c r="F29" i="2"/>
  <c r="G29" i="2"/>
  <c r="I29" i="2"/>
  <c r="H29" i="2"/>
  <c r="H32" i="2"/>
  <c r="C26" i="2"/>
  <c r="C22" i="2"/>
  <c r="C32" i="2" s="1"/>
  <c r="D22" i="2"/>
  <c r="D29" i="2" s="1"/>
  <c r="B29" i="2"/>
  <c r="E29" i="2"/>
  <c r="J29" i="2" l="1"/>
  <c r="J35" i="2" s="1"/>
  <c r="D32" i="2"/>
  <c r="D36" i="2" s="1"/>
  <c r="C36" i="2"/>
  <c r="I35" i="2"/>
  <c r="I38" i="2" s="1"/>
  <c r="I42" i="2" s="1"/>
  <c r="I44" i="2" s="1"/>
  <c r="F35" i="2"/>
  <c r="F38" i="2" s="1"/>
  <c r="F42" i="2" s="1"/>
  <c r="F44" i="2" s="1"/>
  <c r="E35" i="2"/>
  <c r="E38" i="2" s="1"/>
  <c r="E42" i="2" s="1"/>
  <c r="E44" i="2" s="1"/>
  <c r="B35" i="2"/>
  <c r="H36" i="2"/>
  <c r="J32" i="2"/>
  <c r="J36" i="2" s="1"/>
  <c r="J38" i="2" s="1"/>
  <c r="J42" i="2" s="1"/>
  <c r="J44" i="2" s="1"/>
  <c r="G35" i="2"/>
  <c r="G38" i="2" s="1"/>
  <c r="G42" i="2" s="1"/>
  <c r="G44" i="2" s="1"/>
  <c r="H35" i="2"/>
  <c r="D35" i="2"/>
  <c r="C29" i="2"/>
  <c r="D38" i="2" l="1"/>
  <c r="D42" i="2" s="1"/>
  <c r="D44" i="2" s="1"/>
  <c r="C35" i="2"/>
  <c r="C38" i="2" s="1"/>
  <c r="C42" i="2" s="1"/>
  <c r="C44" i="2" s="1"/>
  <c r="H38" i="2"/>
  <c r="H42" i="2" s="1"/>
  <c r="H44" i="2" s="1"/>
  <c r="B38" i="2"/>
  <c r="B42" i="2" s="1"/>
  <c r="B44" i="2" s="1"/>
</calcChain>
</file>

<file path=xl/sharedStrings.xml><?xml version="1.0" encoding="utf-8"?>
<sst xmlns="http://schemas.openxmlformats.org/spreadsheetml/2006/main" count="44" uniqueCount="32">
  <si>
    <t>Table 1</t>
  </si>
  <si>
    <t>Department of Environmental Quality</t>
  </si>
  <si>
    <t>Revenue and Expeditures for Title V</t>
  </si>
  <si>
    <t>Budget</t>
  </si>
  <si>
    <t>Actual</t>
  </si>
  <si>
    <t>Difference</t>
  </si>
  <si>
    <t>2017-2018</t>
  </si>
  <si>
    <t>2018-2019</t>
  </si>
  <si>
    <t>2019-2020</t>
  </si>
  <si>
    <t>REVENUE</t>
  </si>
  <si>
    <t>By Total Adjusted Invoice</t>
  </si>
  <si>
    <t>By Total Adjusted Payment</t>
  </si>
  <si>
    <t>EXPENDITURES</t>
  </si>
  <si>
    <t>Salaries</t>
  </si>
  <si>
    <t>Other Compensation</t>
  </si>
  <si>
    <t>Related Benefits</t>
  </si>
  <si>
    <t>Total Personal Services</t>
  </si>
  <si>
    <t>Travel</t>
  </si>
  <si>
    <t>Professional Services</t>
  </si>
  <si>
    <t>Total Operating Services</t>
  </si>
  <si>
    <t>Total Expenditures</t>
  </si>
  <si>
    <t>Indirect Rates</t>
  </si>
  <si>
    <t>Indirect Costs</t>
  </si>
  <si>
    <t>Total Program Costs</t>
  </si>
  <si>
    <t>Direct Costs (Personnel +Travel+Lab)</t>
  </si>
  <si>
    <t>Indirect costs (Rate*Personnel)</t>
  </si>
  <si>
    <t>TOTAL</t>
  </si>
  <si>
    <t>RECAP:</t>
  </si>
  <si>
    <t>Title V Revenue (Adjusted Invoice)</t>
  </si>
  <si>
    <t>Total Expenditures (Direct + Indirect)</t>
  </si>
  <si>
    <t>Balance ( Paid with Non Title V Air Revenue</t>
  </si>
  <si>
    <t>FTE's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</si>
</sst>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_);\(0.00\)"/>
    <numFmt numFmtId="165" formatCode="0_);\(0\)"/>
  </numFmts>
  <fonts count="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 val="singleAccounting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43" fontId="0" fillId="0" borderId="1" xfId="1" applyFont="1" applyBorder="1"/>
    <xf numFmtId="164" fontId="0" fillId="0" borderId="1" xfId="0" applyNumberFormat="1" applyBorder="1"/>
    <xf numFmtId="43" fontId="0" fillId="0" borderId="0" xfId="1" applyFont="1" applyBorder="1"/>
    <xf numFmtId="43" fontId="3" fillId="0" borderId="0" xfId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43" fontId="2" fillId="0" borderId="0" xfId="1" applyFont="1" applyAlignment="1">
      <alignment horizontal="center"/>
    </xf>
    <xf numFmtId="165" fontId="2" fillId="0" borderId="0" xfId="0" applyNumberFormat="1" applyFont="1" applyAlignment="1">
      <alignment horizontal="center"/>
    </xf>
    <xf numFmtId="43" fontId="3" fillId="0" borderId="0" xfId="1" applyFont="1" applyAlignment="1">
      <alignment horizontal="center"/>
    </xf>
    <xf numFmtId="43" fontId="0" fillId="0" borderId="0" xfId="1" applyFont="1"/>
    <xf numFmtId="4" fontId="0" fillId="0" borderId="3" xfId="0" applyNumberFormat="1" applyBorder="1"/>
    <xf numFmtId="4" fontId="0" fillId="0" borderId="0" xfId="0" applyNumberFormat="1"/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39" fontId="0" fillId="0" borderId="0" xfId="0" applyNumberFormat="1"/>
    <xf numFmtId="39" fontId="0" fillId="0" borderId="4" xfId="0" applyNumberFormat="1" applyBorder="1"/>
    <xf numFmtId="43" fontId="2" fillId="0" borderId="0" xfId="1" applyFont="1"/>
    <xf numFmtId="39" fontId="0" fillId="0" borderId="0" xfId="0" applyNumberFormat="1" applyBorder="1"/>
    <xf numFmtId="39" fontId="2" fillId="0" borderId="3" xfId="0" applyNumberFormat="1" applyFont="1" applyBorder="1"/>
    <xf numFmtId="10" fontId="0" fillId="0" borderId="0" xfId="0" applyNumberFormat="1" applyAlignment="1">
      <alignment horizontal="right"/>
    </xf>
    <xf numFmtId="43" fontId="3" fillId="0" borderId="0" xfId="1" applyFont="1" applyBorder="1" applyAlignment="1"/>
    <xf numFmtId="0" fontId="0" fillId="0" borderId="1" xfId="0" applyBorder="1"/>
    <xf numFmtId="0" fontId="0" fillId="0" borderId="2" xfId="0" applyBorder="1"/>
    <xf numFmtId="0" fontId="0" fillId="0" borderId="0" xfId="0" applyBorder="1"/>
    <xf numFmtId="164" fontId="0" fillId="0" borderId="3" xfId="0" applyNumberFormat="1" applyBorder="1"/>
    <xf numFmtId="39" fontId="0" fillId="0" borderId="3" xfId="0" applyNumberFormat="1" applyBorder="1"/>
    <xf numFmtId="164" fontId="0" fillId="0" borderId="5" xfId="0" applyNumberFormat="1" applyBorder="1"/>
    <xf numFmtId="4" fontId="0" fillId="0" borderId="4" xfId="0" applyNumberFormat="1" applyBorder="1"/>
    <xf numFmtId="4" fontId="0" fillId="0" borderId="0" xfId="0" applyNumberFormat="1" applyBorder="1"/>
    <xf numFmtId="39" fontId="2" fillId="0" borderId="0" xfId="0" applyNumberFormat="1" applyFont="1" applyAlignment="1">
      <alignment horizontal="center"/>
    </xf>
    <xf numFmtId="39" fontId="0" fillId="0" borderId="0" xfId="0" applyNumberFormat="1" applyAlignment="1">
      <alignment horizontal="right"/>
    </xf>
    <xf numFmtId="43" fontId="1" fillId="0" borderId="0" xfId="1" applyFont="1"/>
    <xf numFmtId="0" fontId="0" fillId="0" borderId="0" xfId="0" applyFont="1"/>
    <xf numFmtId="39" fontId="2" fillId="0" borderId="0" xfId="0" applyNumberFormat="1" applyFont="1"/>
    <xf numFmtId="39" fontId="2" fillId="0" borderId="0" xfId="0" applyNumberFormat="1" applyFont="1" applyBorder="1"/>
    <xf numFmtId="39" fontId="2" fillId="0" borderId="1" xfId="0" applyNumberFormat="1" applyFont="1" applyBorder="1"/>
    <xf numFmtId="4" fontId="0" fillId="0" borderId="3" xfId="0" applyNumberFormat="1" applyFont="1" applyBorder="1"/>
    <xf numFmtId="39" fontId="0" fillId="0" borderId="3" xfId="0" applyNumberFormat="1" applyFont="1" applyBorder="1"/>
    <xf numFmtId="43" fontId="0" fillId="0" borderId="6" xfId="1" applyFont="1" applyBorder="1"/>
    <xf numFmtId="164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zoomScale="80" zoomScaleNormal="80" workbookViewId="0">
      <selection activeCell="C2" sqref="C2"/>
    </sheetView>
  </sheetViews>
  <sheetFormatPr defaultRowHeight="12.75"/>
  <cols>
    <col min="1" max="1" width="43.5703125" style="14" customWidth="1"/>
    <col min="2" max="3" width="17.7109375" style="2" bestFit="1" customWidth="1"/>
    <col min="4" max="8" width="17.7109375" style="2" customWidth="1"/>
    <col min="9" max="9" width="18" style="2" bestFit="1" customWidth="1"/>
    <col min="10" max="10" width="13.85546875" customWidth="1"/>
  </cols>
  <sheetData>
    <row r="1" spans="1:10">
      <c r="A1" s="1" t="s">
        <v>0</v>
      </c>
    </row>
    <row r="2" spans="1:10">
      <c r="A2" s="1" t="s">
        <v>1</v>
      </c>
    </row>
    <row r="3" spans="1:10">
      <c r="A3" s="1" t="s">
        <v>2</v>
      </c>
    </row>
    <row r="5" spans="1:10">
      <c r="A5" s="3"/>
      <c r="B5" s="4"/>
      <c r="C5" s="4"/>
      <c r="D5" s="4"/>
      <c r="E5" s="4"/>
      <c r="F5" s="4"/>
      <c r="G5" s="4"/>
      <c r="H5" s="4"/>
      <c r="I5" s="4"/>
      <c r="J5" s="26"/>
    </row>
    <row r="6" spans="1:10" ht="15">
      <c r="A6" s="5"/>
      <c r="B6" s="6" t="s">
        <v>3</v>
      </c>
      <c r="C6" s="6" t="s">
        <v>4</v>
      </c>
      <c r="D6" s="25" t="s">
        <v>5</v>
      </c>
      <c r="E6" s="6" t="s">
        <v>3</v>
      </c>
      <c r="F6" s="6" t="s">
        <v>4</v>
      </c>
      <c r="G6" s="25" t="s">
        <v>5</v>
      </c>
      <c r="H6" s="6" t="s">
        <v>3</v>
      </c>
      <c r="I6" s="6" t="s">
        <v>4</v>
      </c>
      <c r="J6" s="25" t="s">
        <v>5</v>
      </c>
    </row>
    <row r="7" spans="1:10">
      <c r="A7" s="7"/>
      <c r="B7" s="8" t="s">
        <v>6</v>
      </c>
      <c r="C7" s="8" t="s">
        <v>6</v>
      </c>
      <c r="D7" s="8" t="s">
        <v>6</v>
      </c>
      <c r="E7" s="8" t="s">
        <v>7</v>
      </c>
      <c r="F7" s="8" t="s">
        <v>7</v>
      </c>
      <c r="G7" s="8" t="s">
        <v>7</v>
      </c>
      <c r="H7" s="8" t="s">
        <v>8</v>
      </c>
      <c r="I7" s="8" t="s">
        <v>8</v>
      </c>
      <c r="J7" s="8" t="s">
        <v>8</v>
      </c>
    </row>
    <row r="8" spans="1:10" ht="13.5" thickBot="1">
      <c r="A8" s="9"/>
      <c r="B8" s="10"/>
      <c r="C8" s="10"/>
      <c r="D8" s="10"/>
      <c r="E8" s="10"/>
      <c r="F8" s="10"/>
      <c r="G8" s="10"/>
      <c r="H8" s="10"/>
      <c r="I8" s="10"/>
      <c r="J8" s="27"/>
    </row>
    <row r="9" spans="1:10">
      <c r="A9" s="11"/>
      <c r="B9" s="12"/>
      <c r="C9" s="12"/>
      <c r="D9" s="12"/>
      <c r="E9" s="12"/>
      <c r="F9" s="12"/>
      <c r="G9" s="12"/>
      <c r="H9" s="12"/>
      <c r="I9" s="12"/>
    </row>
    <row r="10" spans="1:10" ht="15">
      <c r="A10" s="13" t="s">
        <v>9</v>
      </c>
      <c r="B10" s="12"/>
      <c r="C10" s="12"/>
      <c r="D10" s="12"/>
      <c r="E10" s="12"/>
      <c r="F10" s="12"/>
      <c r="G10" s="12"/>
      <c r="H10" s="12"/>
      <c r="I10" s="12"/>
    </row>
    <row r="11" spans="1:10">
      <c r="A11" s="11"/>
      <c r="B11" s="12"/>
      <c r="C11" s="12"/>
      <c r="D11" s="12"/>
      <c r="E11" s="12"/>
      <c r="F11" s="12"/>
      <c r="G11" s="12"/>
      <c r="H11" s="12"/>
      <c r="I11" s="12"/>
    </row>
    <row r="12" spans="1:10" ht="13.5" thickBot="1">
      <c r="A12" s="14" t="s">
        <v>10</v>
      </c>
      <c r="B12" s="15">
        <v>4300000</v>
      </c>
      <c r="C12" s="15">
        <v>4690557.51</v>
      </c>
      <c r="D12" s="30">
        <f>B12-C12</f>
        <v>-390557.50999999978</v>
      </c>
      <c r="E12" s="15">
        <v>4300000</v>
      </c>
      <c r="F12" s="15">
        <v>4706735.2</v>
      </c>
      <c r="G12" s="30">
        <f>E12-F12</f>
        <v>-406735.20000000019</v>
      </c>
      <c r="H12" s="15">
        <v>4300000</v>
      </c>
      <c r="I12" s="15">
        <v>4810544.9800000004</v>
      </c>
      <c r="J12" s="2">
        <f>H12-I12</f>
        <v>-510544.98000000045</v>
      </c>
    </row>
    <row r="13" spans="1:10" ht="13.5" thickTop="1">
      <c r="B13" s="16"/>
      <c r="C13" s="16"/>
      <c r="D13" s="19"/>
      <c r="E13" s="16"/>
      <c r="F13" s="16"/>
      <c r="G13" s="19"/>
      <c r="H13" s="16"/>
      <c r="I13" s="16"/>
      <c r="J13" s="31"/>
    </row>
    <row r="14" spans="1:10" ht="13.5" thickBot="1">
      <c r="A14" s="14" t="s">
        <v>11</v>
      </c>
      <c r="B14" s="15">
        <v>4300000</v>
      </c>
      <c r="C14" s="15">
        <v>4691348.05</v>
      </c>
      <c r="D14" s="30">
        <f>B14-C14</f>
        <v>-391348.04999999981</v>
      </c>
      <c r="E14" s="15">
        <v>4300000</v>
      </c>
      <c r="F14" s="15">
        <v>4713548.07</v>
      </c>
      <c r="G14" s="30">
        <f>E14-F14</f>
        <v>-413548.0700000003</v>
      </c>
      <c r="H14" s="15">
        <v>4300000</v>
      </c>
      <c r="I14" s="15">
        <v>4817039.32</v>
      </c>
      <c r="J14" s="29">
        <f>H14-I14</f>
        <v>-517039.3200000003</v>
      </c>
    </row>
    <row r="15" spans="1:10" ht="13.5" thickTop="1">
      <c r="D15" s="19"/>
    </row>
    <row r="16" spans="1:10">
      <c r="A16" s="11"/>
      <c r="B16" s="17"/>
      <c r="D16" s="19"/>
    </row>
    <row r="17" spans="1:10" ht="15">
      <c r="A17" s="13" t="s">
        <v>12</v>
      </c>
      <c r="B17" s="18"/>
      <c r="C17" s="18"/>
      <c r="D17" s="34"/>
      <c r="E17" s="18"/>
      <c r="F17" s="18"/>
      <c r="G17" s="18"/>
      <c r="H17" s="18"/>
      <c r="I17" s="18"/>
    </row>
    <row r="18" spans="1:10">
      <c r="A18" s="11"/>
      <c r="B18" s="18"/>
      <c r="C18" s="18"/>
      <c r="D18" s="34"/>
      <c r="E18" s="18"/>
      <c r="F18" s="18"/>
      <c r="G18" s="18"/>
      <c r="H18" s="18"/>
      <c r="I18" s="18"/>
    </row>
    <row r="19" spans="1:10">
      <c r="A19" s="14" t="s">
        <v>13</v>
      </c>
      <c r="B19" s="19">
        <v>3284000</v>
      </c>
      <c r="C19" s="19">
        <v>3353112.83</v>
      </c>
      <c r="D19" s="19">
        <f>B19-C19</f>
        <v>-69112.830000000075</v>
      </c>
      <c r="E19" s="19">
        <v>3284000</v>
      </c>
      <c r="F19" s="19">
        <v>3682558.86</v>
      </c>
      <c r="G19" s="19">
        <f>E19-F19</f>
        <v>-398558.85999999987</v>
      </c>
      <c r="H19" s="19">
        <v>3284000</v>
      </c>
      <c r="I19" s="19">
        <v>3635942.24</v>
      </c>
      <c r="J19" s="19">
        <f>H19-I19</f>
        <v>-351942.24000000022</v>
      </c>
    </row>
    <row r="20" spans="1:10">
      <c r="A20" s="14" t="s">
        <v>14</v>
      </c>
      <c r="B20" s="19">
        <v>0</v>
      </c>
      <c r="C20" s="19">
        <v>14084.1</v>
      </c>
      <c r="D20" s="19">
        <f>B20-C20</f>
        <v>-14084.1</v>
      </c>
      <c r="E20" s="19">
        <v>0</v>
      </c>
      <c r="F20" s="19">
        <v>17741.599999999999</v>
      </c>
      <c r="G20" s="19">
        <f t="shared" ref="G20:G21" si="0">E20-F20</f>
        <v>-17741.599999999999</v>
      </c>
      <c r="H20" s="19">
        <v>0</v>
      </c>
      <c r="I20" s="19">
        <v>17962.2</v>
      </c>
      <c r="J20" s="19">
        <f t="shared" ref="J20:J21" si="1">H20-I20</f>
        <v>-17962.2</v>
      </c>
    </row>
    <row r="21" spans="1:10">
      <c r="A21" s="14" t="s">
        <v>15</v>
      </c>
      <c r="B21" s="20">
        <v>970000</v>
      </c>
      <c r="C21" s="20">
        <v>1384683.44</v>
      </c>
      <c r="D21" s="20">
        <f>B21-C21</f>
        <v>-414683.43999999994</v>
      </c>
      <c r="E21" s="20">
        <v>970000</v>
      </c>
      <c r="F21" s="20">
        <v>1528048.76</v>
      </c>
      <c r="G21" s="19">
        <f t="shared" si="0"/>
        <v>-558048.76</v>
      </c>
      <c r="H21" s="20">
        <v>970000</v>
      </c>
      <c r="I21" s="20">
        <v>1582684.67</v>
      </c>
      <c r="J21" s="19">
        <f t="shared" si="1"/>
        <v>-612684.66999999993</v>
      </c>
    </row>
    <row r="22" spans="1:10" s="1" customFormat="1">
      <c r="A22" s="21" t="s">
        <v>16</v>
      </c>
      <c r="B22" s="38">
        <f t="shared" ref="B22:I22" si="2">SUM(B19:B21)</f>
        <v>4254000</v>
      </c>
      <c r="C22" s="38">
        <f t="shared" si="2"/>
        <v>4751880.37</v>
      </c>
      <c r="D22" s="38">
        <f t="shared" si="2"/>
        <v>-497880.37</v>
      </c>
      <c r="E22" s="38">
        <f t="shared" si="2"/>
        <v>4254000</v>
      </c>
      <c r="F22" s="38">
        <f t="shared" si="2"/>
        <v>5228349.22</v>
      </c>
      <c r="G22" s="40">
        <f t="shared" si="2"/>
        <v>-974349.21999999986</v>
      </c>
      <c r="H22" s="38">
        <f t="shared" si="2"/>
        <v>4254000</v>
      </c>
      <c r="I22" s="38">
        <f t="shared" si="2"/>
        <v>5236589.1100000003</v>
      </c>
      <c r="J22" s="40">
        <f>H22-I22</f>
        <v>-982589.11000000034</v>
      </c>
    </row>
    <row r="23" spans="1:10">
      <c r="B23" s="19"/>
      <c r="C23" s="19"/>
      <c r="D23" s="19"/>
      <c r="E23" s="19"/>
      <c r="F23" s="19"/>
      <c r="G23" s="19"/>
      <c r="H23" s="19"/>
      <c r="I23" s="19"/>
      <c r="J23" s="28"/>
    </row>
    <row r="24" spans="1:10">
      <c r="A24" s="14" t="s">
        <v>17</v>
      </c>
      <c r="B24" s="19">
        <v>10000</v>
      </c>
      <c r="C24" s="19">
        <v>1295.6500000000001</v>
      </c>
      <c r="D24" s="19">
        <f>B24-C24</f>
        <v>8704.35</v>
      </c>
      <c r="E24" s="19">
        <v>10000</v>
      </c>
      <c r="F24" s="19">
        <v>3578.26</v>
      </c>
      <c r="G24" s="19">
        <f>E24-F24</f>
        <v>6421.74</v>
      </c>
      <c r="H24" s="19">
        <v>10000</v>
      </c>
      <c r="I24" s="19">
        <v>1341.76</v>
      </c>
      <c r="J24" s="22">
        <f>H24-I24</f>
        <v>8658.24</v>
      </c>
    </row>
    <row r="25" spans="1:10">
      <c r="A25" s="14" t="s">
        <v>18</v>
      </c>
      <c r="B25" s="20">
        <v>36000</v>
      </c>
      <c r="C25" s="20">
        <v>321840.59999999998</v>
      </c>
      <c r="D25" s="20">
        <f t="shared" ref="D25" si="3">B25-C25</f>
        <v>-285840.59999999998</v>
      </c>
      <c r="E25" s="20">
        <v>36000</v>
      </c>
      <c r="F25" s="20">
        <v>385833.41</v>
      </c>
      <c r="G25" s="19">
        <f>E25-F25</f>
        <v>-349833.41</v>
      </c>
      <c r="H25" s="20">
        <v>36000</v>
      </c>
      <c r="I25" s="20">
        <v>438780.24</v>
      </c>
      <c r="J25" s="22">
        <f>H25-I25</f>
        <v>-402780.24</v>
      </c>
    </row>
    <row r="26" spans="1:10" s="1" customFormat="1">
      <c r="A26" s="21" t="s">
        <v>19</v>
      </c>
      <c r="B26" s="39">
        <f t="shared" ref="B26:I26" si="4">SUM(B24:B25)</f>
        <v>46000</v>
      </c>
      <c r="C26" s="39">
        <f t="shared" si="4"/>
        <v>323136.25</v>
      </c>
      <c r="D26" s="39">
        <f t="shared" si="4"/>
        <v>-277136.25</v>
      </c>
      <c r="E26" s="39">
        <f t="shared" si="4"/>
        <v>46000</v>
      </c>
      <c r="F26" s="39">
        <f t="shared" si="4"/>
        <v>389411.67</v>
      </c>
      <c r="G26" s="40">
        <f t="shared" si="4"/>
        <v>-343411.67</v>
      </c>
      <c r="H26" s="39">
        <f t="shared" si="4"/>
        <v>46000</v>
      </c>
      <c r="I26" s="39">
        <f t="shared" si="4"/>
        <v>440122</v>
      </c>
      <c r="J26" s="40">
        <f>H26-I26</f>
        <v>-394122</v>
      </c>
    </row>
    <row r="27" spans="1:10">
      <c r="B27" s="22"/>
      <c r="C27" s="22"/>
      <c r="D27" s="22"/>
      <c r="E27" s="22"/>
      <c r="F27" s="22"/>
      <c r="G27" s="22"/>
      <c r="H27" s="22"/>
      <c r="I27" s="22"/>
      <c r="J27" s="28"/>
    </row>
    <row r="28" spans="1:10">
      <c r="B28" s="19"/>
      <c r="C28" s="19"/>
      <c r="D28" s="19"/>
      <c r="E28" s="19"/>
      <c r="F28" s="19"/>
      <c r="G28" s="19"/>
      <c r="H28" s="19"/>
      <c r="I28" s="19"/>
      <c r="J28" s="28"/>
    </row>
    <row r="29" spans="1:10" ht="13.5" thickBot="1">
      <c r="A29" s="21" t="s">
        <v>20</v>
      </c>
      <c r="B29" s="23">
        <f t="shared" ref="B29:I29" si="5">SUM(B22,B26)</f>
        <v>4300000</v>
      </c>
      <c r="C29" s="23">
        <f t="shared" si="5"/>
        <v>5075016.62</v>
      </c>
      <c r="D29" s="23">
        <f t="shared" si="5"/>
        <v>-775016.62</v>
      </c>
      <c r="E29" s="23">
        <f t="shared" si="5"/>
        <v>4300000</v>
      </c>
      <c r="F29" s="23">
        <f t="shared" si="5"/>
        <v>5617760.8899999997</v>
      </c>
      <c r="G29" s="23">
        <f t="shared" si="5"/>
        <v>-1317760.8899999999</v>
      </c>
      <c r="H29" s="23">
        <f t="shared" si="5"/>
        <v>4300000</v>
      </c>
      <c r="I29" s="23">
        <f t="shared" si="5"/>
        <v>5676711.1100000003</v>
      </c>
      <c r="J29" s="30">
        <f>J22+J26</f>
        <v>-1376711.1100000003</v>
      </c>
    </row>
    <row r="30" spans="1:10" ht="13.5" thickTop="1">
      <c r="D30" s="19"/>
    </row>
    <row r="31" spans="1:10">
      <c r="A31" s="14" t="s">
        <v>21</v>
      </c>
      <c r="B31" s="24">
        <v>0.70909999999999995</v>
      </c>
      <c r="C31" s="24">
        <v>0.78239999999999998</v>
      </c>
      <c r="D31" s="35"/>
      <c r="E31" s="24">
        <v>0.78239999999999998</v>
      </c>
      <c r="F31" s="24">
        <v>0.60229999999999995</v>
      </c>
      <c r="G31" s="24"/>
      <c r="H31" s="24">
        <v>0.60229999999999995</v>
      </c>
      <c r="I31" s="24">
        <v>0.62360000000000004</v>
      </c>
    </row>
    <row r="32" spans="1:10" s="1" customFormat="1" ht="13.5" thickBot="1">
      <c r="A32" s="21" t="s">
        <v>22</v>
      </c>
      <c r="B32" s="23">
        <f>B22*0.7091</f>
        <v>3016511.4</v>
      </c>
      <c r="C32" s="23">
        <f>0.7824*C22</f>
        <v>3717871.2014879999</v>
      </c>
      <c r="D32" s="23">
        <f>B32-C32</f>
        <v>-701359.80148799997</v>
      </c>
      <c r="E32" s="23">
        <f>0.7824*E22</f>
        <v>3328329.6</v>
      </c>
      <c r="F32" s="23">
        <v>1583918.36</v>
      </c>
      <c r="G32" s="23">
        <f>E32-F32</f>
        <v>1744411.24</v>
      </c>
      <c r="H32" s="23">
        <f>H22*H31</f>
        <v>2562184.1999999997</v>
      </c>
      <c r="I32" s="23">
        <f>I22*I31</f>
        <v>3265536.9689960005</v>
      </c>
      <c r="J32" s="23">
        <f>H32-I32</f>
        <v>-703352.76899600076</v>
      </c>
    </row>
    <row r="33" spans="1:11" ht="13.5" thickTop="1">
      <c r="D33" s="19"/>
    </row>
    <row r="34" spans="1:11">
      <c r="A34" s="21" t="s">
        <v>23</v>
      </c>
      <c r="D34" s="19"/>
    </row>
    <row r="35" spans="1:11">
      <c r="A35" s="14" t="s">
        <v>24</v>
      </c>
      <c r="B35" s="16">
        <f t="shared" ref="B35:J35" si="6">B29</f>
        <v>4300000</v>
      </c>
      <c r="C35" s="16">
        <f t="shared" si="6"/>
        <v>5075016.62</v>
      </c>
      <c r="D35" s="19">
        <f t="shared" si="6"/>
        <v>-775016.62</v>
      </c>
      <c r="E35" s="16">
        <f t="shared" si="6"/>
        <v>4300000</v>
      </c>
      <c r="F35" s="16">
        <f t="shared" si="6"/>
        <v>5617760.8899999997</v>
      </c>
      <c r="G35" s="16">
        <f t="shared" si="6"/>
        <v>-1317760.8899999999</v>
      </c>
      <c r="H35" s="16">
        <f t="shared" si="6"/>
        <v>4300000</v>
      </c>
      <c r="I35" s="16">
        <f t="shared" si="6"/>
        <v>5676711.1100000003</v>
      </c>
      <c r="J35" s="16">
        <f t="shared" si="6"/>
        <v>-1376711.1100000003</v>
      </c>
    </row>
    <row r="36" spans="1:11">
      <c r="A36" s="14" t="s">
        <v>25</v>
      </c>
      <c r="B36" s="32">
        <f t="shared" ref="B36:J36" si="7">B32</f>
        <v>3016511.4</v>
      </c>
      <c r="C36" s="32">
        <f t="shared" si="7"/>
        <v>3717871.2014879999</v>
      </c>
      <c r="D36" s="20">
        <f t="shared" si="7"/>
        <v>-701359.80148799997</v>
      </c>
      <c r="E36" s="32">
        <f t="shared" si="7"/>
        <v>3328329.6</v>
      </c>
      <c r="F36" s="32">
        <f t="shared" si="7"/>
        <v>1583918.36</v>
      </c>
      <c r="G36" s="32">
        <f t="shared" si="7"/>
        <v>1744411.24</v>
      </c>
      <c r="H36" s="32">
        <f t="shared" si="7"/>
        <v>2562184.1999999997</v>
      </c>
      <c r="I36" s="32">
        <f t="shared" si="7"/>
        <v>3265536.9689960005</v>
      </c>
      <c r="J36" s="32">
        <f t="shared" si="7"/>
        <v>-703352.76899600076</v>
      </c>
    </row>
    <row r="37" spans="1:11">
      <c r="B37" s="33"/>
      <c r="C37" s="33"/>
      <c r="D37" s="22"/>
      <c r="E37" s="33"/>
      <c r="F37" s="33"/>
      <c r="G37" s="33"/>
      <c r="H37" s="33"/>
      <c r="I37" s="33"/>
      <c r="J37" s="33"/>
    </row>
    <row r="38" spans="1:11" s="37" customFormat="1" ht="13.5" thickBot="1">
      <c r="A38" s="36" t="s">
        <v>26</v>
      </c>
      <c r="B38" s="41">
        <f t="shared" ref="B38:J38" si="8">B35+B36</f>
        <v>7316511.4000000004</v>
      </c>
      <c r="C38" s="41">
        <f t="shared" si="8"/>
        <v>8792887.8214880005</v>
      </c>
      <c r="D38" s="42">
        <f t="shared" si="8"/>
        <v>-1476376.4214880001</v>
      </c>
      <c r="E38" s="41">
        <f t="shared" si="8"/>
        <v>7628329.5999999996</v>
      </c>
      <c r="F38" s="41">
        <f t="shared" si="8"/>
        <v>7201679.25</v>
      </c>
      <c r="G38" s="41">
        <f t="shared" si="8"/>
        <v>426650.35000000009</v>
      </c>
      <c r="H38" s="41">
        <f t="shared" si="8"/>
        <v>6862184.1999999993</v>
      </c>
      <c r="I38" s="41">
        <f t="shared" si="8"/>
        <v>8942248.0789960008</v>
      </c>
      <c r="J38" s="41">
        <f t="shared" si="8"/>
        <v>-2080063.8789960011</v>
      </c>
    </row>
    <row r="39" spans="1:11" ht="13.5" thickTop="1">
      <c r="D39" s="19"/>
    </row>
    <row r="40" spans="1:11">
      <c r="A40" s="14" t="s">
        <v>27</v>
      </c>
      <c r="D40" s="19"/>
    </row>
    <row r="41" spans="1:11">
      <c r="A41" s="14" t="s">
        <v>28</v>
      </c>
      <c r="B41" s="19">
        <f>B12</f>
        <v>4300000</v>
      </c>
      <c r="C41" s="19">
        <f t="shared" ref="C41:J41" si="9">C12</f>
        <v>4690557.51</v>
      </c>
      <c r="D41" s="19">
        <f t="shared" si="9"/>
        <v>-390557.50999999978</v>
      </c>
      <c r="E41" s="19">
        <f t="shared" si="9"/>
        <v>4300000</v>
      </c>
      <c r="F41" s="19">
        <f t="shared" si="9"/>
        <v>4706735.2</v>
      </c>
      <c r="G41" s="19">
        <f t="shared" si="9"/>
        <v>-406735.20000000019</v>
      </c>
      <c r="H41" s="19">
        <f t="shared" si="9"/>
        <v>4300000</v>
      </c>
      <c r="I41" s="19">
        <f t="shared" si="9"/>
        <v>4810544.9800000004</v>
      </c>
      <c r="J41" s="19">
        <f t="shared" si="9"/>
        <v>-510544.98000000045</v>
      </c>
    </row>
    <row r="42" spans="1:11">
      <c r="A42" s="14" t="s">
        <v>29</v>
      </c>
      <c r="B42" s="20">
        <f>B38</f>
        <v>7316511.4000000004</v>
      </c>
      <c r="C42" s="20">
        <f t="shared" ref="C42:J42" si="10">C38</f>
        <v>8792887.8214880005</v>
      </c>
      <c r="D42" s="20">
        <f t="shared" si="10"/>
        <v>-1476376.4214880001</v>
      </c>
      <c r="E42" s="20">
        <f t="shared" si="10"/>
        <v>7628329.5999999996</v>
      </c>
      <c r="F42" s="20">
        <f t="shared" si="10"/>
        <v>7201679.25</v>
      </c>
      <c r="G42" s="20">
        <f t="shared" si="10"/>
        <v>426650.35000000009</v>
      </c>
      <c r="H42" s="20">
        <f t="shared" si="10"/>
        <v>6862184.1999999993</v>
      </c>
      <c r="I42" s="20">
        <f t="shared" si="10"/>
        <v>8942248.0789960008</v>
      </c>
      <c r="J42" s="20">
        <f t="shared" si="10"/>
        <v>-2080063.8789960011</v>
      </c>
    </row>
    <row r="43" spans="1:11">
      <c r="B43" s="19"/>
      <c r="C43" s="19"/>
      <c r="D43" s="19"/>
      <c r="E43" s="19"/>
      <c r="F43" s="19"/>
      <c r="G43" s="19"/>
      <c r="H43" s="19"/>
      <c r="I43" s="19"/>
      <c r="J43" s="26"/>
    </row>
    <row r="44" spans="1:11" ht="13.5" thickBot="1">
      <c r="A44" s="21" t="s">
        <v>30</v>
      </c>
      <c r="B44" s="23">
        <f t="shared" ref="B44:I44" si="11">B41-B42</f>
        <v>-3016511.4000000004</v>
      </c>
      <c r="C44" s="23">
        <f t="shared" si="11"/>
        <v>-4102330.3114880007</v>
      </c>
      <c r="D44" s="23">
        <f t="shared" si="11"/>
        <v>1085818.9114880003</v>
      </c>
      <c r="E44" s="23">
        <f t="shared" si="11"/>
        <v>-3328329.5999999996</v>
      </c>
      <c r="F44" s="23">
        <f t="shared" si="11"/>
        <v>-2494944.0499999998</v>
      </c>
      <c r="G44" s="23">
        <f t="shared" si="11"/>
        <v>-833385.55000000028</v>
      </c>
      <c r="H44" s="23">
        <f t="shared" si="11"/>
        <v>-2562184.1999999993</v>
      </c>
      <c r="I44" s="23">
        <f t="shared" si="11"/>
        <v>-4131703.0989960004</v>
      </c>
      <c r="J44" s="30">
        <f>J41-J42</f>
        <v>1569518.8989960006</v>
      </c>
    </row>
    <row r="45" spans="1:11" ht="13.5" thickTop="1">
      <c r="B45" s="19"/>
      <c r="C45" s="19"/>
      <c r="D45" s="19"/>
      <c r="E45" s="19"/>
      <c r="F45" s="19"/>
      <c r="G45" s="19"/>
      <c r="H45" s="19"/>
      <c r="I45" s="19"/>
    </row>
    <row r="46" spans="1:11">
      <c r="B46" s="19"/>
      <c r="C46" s="19"/>
      <c r="D46" s="19"/>
      <c r="E46" s="19"/>
      <c r="F46" s="19"/>
      <c r="G46" s="19"/>
      <c r="H46" s="19"/>
      <c r="I46" s="19"/>
      <c r="J46" s="19"/>
    </row>
    <row r="47" spans="1:11">
      <c r="A47" s="43" t="s">
        <v>31</v>
      </c>
      <c r="B47" s="22"/>
      <c r="C47" s="43">
        <v>51.97</v>
      </c>
      <c r="D47" s="22"/>
      <c r="E47" s="44"/>
      <c r="F47" s="43">
        <v>55.32</v>
      </c>
      <c r="G47" s="22"/>
      <c r="H47" s="22"/>
      <c r="I47" s="43">
        <v>53.59</v>
      </c>
      <c r="J47" s="28"/>
      <c r="K47" s="28"/>
    </row>
    <row r="48" spans="1:11">
      <c r="B48" s="19"/>
      <c r="C48" s="19"/>
      <c r="D48" s="19"/>
      <c r="E48" s="19"/>
      <c r="F48" s="19"/>
      <c r="G48" s="19"/>
      <c r="H48" s="19"/>
      <c r="I48" s="19"/>
    </row>
  </sheetData>
  <printOptions horizontalCentered="1"/>
  <pageMargins left="0.2" right="0.2" top="0.5" bottom="0.5" header="0.3" footer="0.3"/>
  <pageSetup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2022-02-04T21:01:30+00:00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67F924CF47D84598981D1CB9F06238" ma:contentTypeVersion="51" ma:contentTypeDescription="Create a new document." ma:contentTypeScope="" ma:versionID="fcd81c41a3540bfea4ae6e2cee68bf8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6418781f-cc46-40e4-b612-10a9484df075" xmlns:ns6="e356d1b5-2d2b-4b27-b49e-5474583e9917" targetNamespace="http://schemas.microsoft.com/office/2006/metadata/properties" ma:root="true" ma:fieldsID="d272688042a10ce9bb952a0b375c3151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6418781f-cc46-40e4-b612-10a9484df075"/>
    <xsd:import namespace="e356d1b5-2d2b-4b27-b49e-5474583e991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EventHashCode" minOccurs="0"/>
                <xsd:element ref="ns6:MediaServiceGenerationTime" minOccurs="0"/>
                <xsd:element ref="ns6:MediaServiceDateTaken" minOccurs="0"/>
                <xsd:element ref="ns6:MediaServiceAutoTags" minOccurs="0"/>
                <xsd:element ref="ns6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3b49083f-3e1d-465f-a6e7-c9c77c10caed}" ma:internalName="TaxCatchAllLabel" ma:readOnly="true" ma:showField="CatchAllDataLabel" ma:web="6418781f-cc46-40e4-b612-10a9484df0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3b49083f-3e1d-465f-a6e7-c9c77c10caed}" ma:internalName="TaxCatchAll" ma:showField="CatchAllData" ma:web="6418781f-cc46-40e4-b612-10a9484df0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18781f-cc46-40e4-b612-10a9484df075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6d1b5-2d2b-4b27-b49e-5474583e99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6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FACDF11D-8FBC-4514-9DCE-DAA937FF8252}"/>
</file>

<file path=customXml/itemProps2.xml><?xml version="1.0" encoding="utf-8"?>
<ds:datastoreItem xmlns:ds="http://schemas.openxmlformats.org/officeDocument/2006/customXml" ds:itemID="{58B95884-2A85-4FF4-BFC7-00486F79E8C0}"/>
</file>

<file path=customXml/itemProps3.xml><?xml version="1.0" encoding="utf-8"?>
<ds:datastoreItem xmlns:ds="http://schemas.openxmlformats.org/officeDocument/2006/customXml" ds:itemID="{CDA5860C-9866-4514-8D8F-25061AFA69D4}"/>
</file>

<file path=customXml/itemProps4.xml><?xml version="1.0" encoding="utf-8"?>
<ds:datastoreItem xmlns:ds="http://schemas.openxmlformats.org/officeDocument/2006/customXml" ds:itemID="{3B22EAA6-51B6-4472-852C-2F2AE89D85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State of Louisiana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 Falke</dc:creator>
  <cp:keywords/>
  <dc:description/>
  <cp:lastModifiedBy>Toups, Brad</cp:lastModifiedBy>
  <cp:revision/>
  <dcterms:created xsi:type="dcterms:W3CDTF">2021-05-21T18:02:56Z</dcterms:created>
  <dcterms:modified xsi:type="dcterms:W3CDTF">2022-05-29T18:47:29Z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0x010100A367F924CF47D84598981D1CB9F06238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</Properties>
</file>